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/>
  </bookViews>
  <sheets>
    <sheet name="CRONOGRAMA" sheetId="1" r:id="rId1"/>
  </sheets>
  <definedNames>
    <definedName name="_xlnm.Print_Area" localSheetId="0">CRONOGRAMA!$A$1:$K$32</definedName>
    <definedName name="Excel_BuiltIn_Print_Area_1">"$#REF!.$A$1:$I$28"</definedName>
    <definedName name="Excel_BuiltIn_Print_Area_3">"$#REF!.$A$3:$F$343"</definedName>
    <definedName name="Excel_BuiltIn_Print_Area_4">"$#REF!.$A$3:$F$44"</definedName>
    <definedName name="Excel_BuiltIn_Print_Area_5">"$#REF!.$A$1:$P$68"</definedName>
    <definedName name="Excel_BuiltIn_Print_Titles_3">"$#REF!.$A$3:$IV$15"</definedName>
    <definedName name="Excel_BuiltIn_Print_Titles_4">"$#REF!.$A$3:$IV$15"</definedName>
    <definedName name="Excel_BuiltIn_Print_Titles_5">"$#REF!.$A$1:$IV$6"</definedName>
  </definedNames>
  <calcPr calcId="144525"/>
</workbook>
</file>

<file path=xl/calcChain.xml><?xml version="1.0" encoding="utf-8"?>
<calcChain xmlns="http://schemas.openxmlformats.org/spreadsheetml/2006/main">
  <c r="I11" i="1" l="1"/>
  <c r="I13" i="1"/>
  <c r="I14" i="1"/>
  <c r="I15" i="1"/>
  <c r="I16" i="1"/>
  <c r="I17" i="1"/>
  <c r="I18" i="1"/>
  <c r="I19" i="1"/>
  <c r="I20" i="1"/>
  <c r="I21" i="1"/>
  <c r="I22" i="1"/>
  <c r="I23" i="1"/>
  <c r="I24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E10" i="1"/>
  <c r="E11" i="1"/>
  <c r="E12" i="1"/>
  <c r="E13" i="1"/>
  <c r="E15" i="1"/>
  <c r="E16" i="1"/>
  <c r="E17" i="1"/>
  <c r="E18" i="1"/>
  <c r="E1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D31" i="1"/>
  <c r="C26" i="1"/>
  <c r="D10" i="1" s="1"/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9" i="1"/>
  <c r="K29" i="1" s="1"/>
  <c r="C27" i="1"/>
  <c r="D9" i="1"/>
  <c r="E9" i="1"/>
  <c r="E26" i="1" s="1"/>
  <c r="G9" i="1"/>
  <c r="G26" i="1" s="1"/>
  <c r="I26" i="1"/>
  <c r="K9" i="1" l="1"/>
  <c r="K26" i="1"/>
  <c r="K27" i="1" s="1"/>
  <c r="D26" i="1"/>
  <c r="D27" i="1" s="1"/>
  <c r="C30" i="1"/>
  <c r="C31" i="1" s="1"/>
  <c r="E29" i="1" l="1"/>
  <c r="E30" i="1" s="1"/>
  <c r="E27" i="1"/>
  <c r="F26" i="1"/>
  <c r="F27" i="1" s="1"/>
  <c r="G29" i="1"/>
  <c r="G30" i="1" s="1"/>
  <c r="G27" i="1"/>
  <c r="H26" i="1"/>
  <c r="H27" i="1" s="1"/>
  <c r="I29" i="1"/>
  <c r="I30" i="1" s="1"/>
  <c r="I27" i="1"/>
  <c r="J26" i="1"/>
  <c r="J27" i="1" s="1"/>
  <c r="K30" i="1" l="1"/>
  <c r="K31" i="1" s="1"/>
  <c r="J30" i="1"/>
  <c r="H30" i="1"/>
  <c r="E31" i="1"/>
  <c r="G31" i="1" s="1"/>
  <c r="I31" i="1" s="1"/>
  <c r="F30" i="1"/>
  <c r="F31" i="1" s="1"/>
  <c r="H31" i="1" s="1"/>
  <c r="J31" i="1" s="1"/>
</calcChain>
</file>

<file path=xl/sharedStrings.xml><?xml version="1.0" encoding="utf-8"?>
<sst xmlns="http://schemas.openxmlformats.org/spreadsheetml/2006/main" count="35" uniqueCount="29">
  <si>
    <t>CRONOGRAMA FÍSICO-FINANCEIRO</t>
  </si>
  <si>
    <t xml:space="preserve">ITEM </t>
  </si>
  <si>
    <t>DESCRIÇÃO</t>
  </si>
  <si>
    <t>VALOR</t>
  </si>
  <si>
    <t>%</t>
  </si>
  <si>
    <t>30 dias</t>
  </si>
  <si>
    <t>60 dias</t>
  </si>
  <si>
    <t>90 dias</t>
  </si>
  <si>
    <t>TOTAL</t>
  </si>
  <si>
    <t>PISOS</t>
  </si>
  <si>
    <t>SERVIÇOS COMPLEMENTARES</t>
  </si>
  <si>
    <t>TOTAL SIMPLES:</t>
  </si>
  <si>
    <t>TOTAL ACUMULADO C/ BDI (22%):</t>
  </si>
  <si>
    <t>SERVIÇOS PRELIMINARES</t>
  </si>
  <si>
    <t>MOVIMENTO DE TERRA</t>
  </si>
  <si>
    <t>SERVIÇOS AUXILIARES</t>
  </si>
  <si>
    <t>FUNDAÇÕES E ESTRUTURAS</t>
  </si>
  <si>
    <t>PAREDES E PAINÉIS</t>
  </si>
  <si>
    <t>ESQUADRIAS E FERRAGENS</t>
  </si>
  <si>
    <t>COBERTAS</t>
  </si>
  <si>
    <t>REVESTIMENTOS</t>
  </si>
  <si>
    <t>INSTALAÇÕES HIDRÁULICAS / SANITÁRIAS</t>
  </si>
  <si>
    <t>INSTALAÇÕES ELÉTRICAS, TELEFONIA, LÓGICA E SOM</t>
  </si>
  <si>
    <t>PINTURAS</t>
  </si>
  <si>
    <t>IMPERMEABILIZAÇÃO</t>
  </si>
  <si>
    <t>MUROS E FECHAMENTOS</t>
  </si>
  <si>
    <t>OBRAS DE DRENAGEM</t>
  </si>
  <si>
    <t>OBRA:   REFORMA E AMPLIAÇÃO DA UBS JOSÉ WALTER</t>
  </si>
  <si>
    <t>LOCAL:    AV. "N", CONJ.  JOSÉ 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</si>
</sst>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(&quot;R$ &quot;* #,##0.00_);_(&quot;R$ &quot;* \(#,##0.00\);_(&quot;R$ &quot;* &quot;-&quot;??_);_(@_)"/>
    <numFmt numFmtId="166" formatCode="&quot; R$ &quot;#,##0.00\ ;&quot; R$ (&quot;#,##0.00\);&quot; R$ -&quot;#\ ;@\ "/>
    <numFmt numFmtId="168" formatCode="&quot;R$&quot;\ #,##0.00"/>
    <numFmt numFmtId="169" formatCode="_(&quot;R$&quot;* #,##0.00_);_(&quot;R$&quot;* \(#,##0.00\);_(&quot;R$&quot;* &quot;-&quot;??_);_(@_)"/>
    <numFmt numFmtId="170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03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166" fontId="2" fillId="0" borderId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7" applyNumberForma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7" applyNumberFormat="0" applyAlignment="0" applyProtection="0"/>
    <xf numFmtId="0" fontId="19" fillId="0" borderId="12" applyNumberFormat="0" applyFill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23" borderId="13" applyNumberFormat="0" applyFont="0" applyAlignment="0" applyProtection="0"/>
    <xf numFmtId="0" fontId="21" fillId="20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7" applyNumberFormat="0" applyAlignment="0" applyProtection="0"/>
    <xf numFmtId="0" fontId="12" fillId="21" borderId="8" applyNumberFormat="0" applyAlignment="0" applyProtection="0"/>
    <xf numFmtId="0" fontId="19" fillId="0" borderId="12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7" applyNumberFormat="0" applyAlignment="0" applyProtection="0"/>
    <xf numFmtId="0" fontId="10" fillId="3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13" applyNumberFormat="0" applyFont="0" applyAlignment="0" applyProtection="0"/>
    <xf numFmtId="0" fontId="21" fillId="20" borderId="14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15" applyNumberFormat="0" applyFill="0" applyAlignment="0" applyProtection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0" applyFont="1"/>
    <xf numFmtId="0" fontId="5" fillId="0" borderId="0" xfId="2" applyFont="1" applyAlignment="1">
      <alignment horizontal="center"/>
    </xf>
    <xf numFmtId="164" fontId="6" fillId="0" borderId="0" xfId="3" applyNumberFormat="1" applyFont="1" applyBorder="1" applyAlignment="1">
      <alignment horizontal="left"/>
    </xf>
    <xf numFmtId="44" fontId="7" fillId="0" borderId="0" xfId="1" applyFont="1" applyBorder="1"/>
    <xf numFmtId="164" fontId="7" fillId="0" borderId="0" xfId="3" applyNumberFormat="1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 vertical="center"/>
    </xf>
    <xf numFmtId="10" fontId="3" fillId="0" borderId="2" xfId="2" applyNumberFormat="1" applyFont="1" applyBorder="1"/>
    <xf numFmtId="44" fontId="3" fillId="0" borderId="2" xfId="1" applyFont="1" applyBorder="1"/>
    <xf numFmtId="44" fontId="3" fillId="0" borderId="3" xfId="4" applyNumberFormat="1" applyFont="1" applyBorder="1"/>
    <xf numFmtId="10" fontId="3" fillId="0" borderId="0" xfId="0" applyNumberFormat="1" applyFont="1"/>
    <xf numFmtId="0" fontId="3" fillId="0" borderId="1" xfId="2" applyFont="1" applyFill="1" applyBorder="1" applyAlignment="1">
      <alignment horizontal="center" vertical="center"/>
    </xf>
    <xf numFmtId="10" fontId="3" fillId="0" borderId="2" xfId="2" applyNumberFormat="1" applyFont="1" applyFill="1" applyBorder="1"/>
    <xf numFmtId="44" fontId="3" fillId="0" borderId="2" xfId="1" applyFont="1" applyFill="1" applyBorder="1"/>
    <xf numFmtId="44" fontId="3" fillId="0" borderId="3" xfId="4" applyNumberFormat="1" applyFont="1" applyFill="1" applyBorder="1"/>
    <xf numFmtId="10" fontId="3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3" fillId="0" borderId="0" xfId="2" applyFont="1" applyAlignment="1">
      <alignment wrapText="1"/>
    </xf>
    <xf numFmtId="44" fontId="3" fillId="0" borderId="0" xfId="1" applyFont="1"/>
    <xf numFmtId="168" fontId="3" fillId="0" borderId="0" xfId="2" applyNumberFormat="1" applyFont="1"/>
    <xf numFmtId="0" fontId="3" fillId="0" borderId="0" xfId="2" applyFont="1" applyAlignment="1">
      <alignment horizontal="center" vertical="top" wrapText="1"/>
    </xf>
    <xf numFmtId="0" fontId="26" fillId="0" borderId="2" xfId="0" applyFont="1" applyFill="1" applyBorder="1" applyAlignment="1">
      <alignment horizontal="left" wrapText="1"/>
    </xf>
    <xf numFmtId="44" fontId="26" fillId="0" borderId="3" xfId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 vertical="center" wrapText="1"/>
    </xf>
    <xf numFmtId="44" fontId="26" fillId="0" borderId="6" xfId="1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18" xfId="2" applyFont="1" applyBorder="1" applyAlignment="1">
      <alignment horizontal="center" vertical="center" wrapText="1"/>
    </xf>
    <xf numFmtId="165" fontId="7" fillId="0" borderId="18" xfId="4" applyNumberFormat="1" applyFont="1" applyBorder="1" applyAlignment="1">
      <alignment horizontal="center"/>
    </xf>
    <xf numFmtId="10" fontId="7" fillId="0" borderId="18" xfId="2" applyNumberFormat="1" applyFont="1" applyBorder="1" applyAlignment="1">
      <alignment horizontal="center"/>
    </xf>
    <xf numFmtId="44" fontId="7" fillId="0" borderId="18" xfId="1" applyFont="1" applyBorder="1" applyAlignment="1">
      <alignment horizontal="center"/>
    </xf>
    <xf numFmtId="0" fontId="3" fillId="0" borderId="22" xfId="2" applyFont="1" applyBorder="1"/>
    <xf numFmtId="0" fontId="3" fillId="0" borderId="19" xfId="0" applyFont="1" applyBorder="1"/>
    <xf numFmtId="165" fontId="3" fillId="0" borderId="19" xfId="4" applyNumberFormat="1" applyFont="1" applyBorder="1" applyAlignment="1">
      <alignment horizontal="center"/>
    </xf>
    <xf numFmtId="10" fontId="3" fillId="0" borderId="19" xfId="2" applyNumberFormat="1" applyFont="1" applyBorder="1" applyAlignment="1">
      <alignment horizontal="center"/>
    </xf>
    <xf numFmtId="44" fontId="7" fillId="0" borderId="19" xfId="1" applyFont="1" applyBorder="1" applyAlignment="1">
      <alignment horizontal="center"/>
    </xf>
    <xf numFmtId="168" fontId="3" fillId="0" borderId="16" xfId="2" applyNumberFormat="1" applyFont="1" applyBorder="1" applyAlignment="1">
      <alignment horizontal="center"/>
    </xf>
    <xf numFmtId="165" fontId="7" fillId="0" borderId="18" xfId="2" applyNumberFormat="1" applyFont="1" applyBorder="1"/>
    <xf numFmtId="10" fontId="7" fillId="0" borderId="18" xfId="2" applyNumberFormat="1" applyFont="1" applyBorder="1"/>
    <xf numFmtId="44" fontId="7" fillId="0" borderId="18" xfId="1" applyFont="1" applyBorder="1"/>
    <xf numFmtId="0" fontId="3" fillId="0" borderId="23" xfId="2" applyFont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/>
    </xf>
    <xf numFmtId="44" fontId="26" fillId="0" borderId="25" xfId="1" applyFont="1" applyFill="1" applyBorder="1" applyAlignment="1">
      <alignment horizontal="center" vertical="center"/>
    </xf>
    <xf numFmtId="10" fontId="3" fillId="0" borderId="24" xfId="2" applyNumberFormat="1" applyFont="1" applyBorder="1"/>
    <xf numFmtId="44" fontId="3" fillId="0" borderId="24" xfId="1" applyFont="1" applyBorder="1"/>
    <xf numFmtId="44" fontId="3" fillId="0" borderId="25" xfId="4" applyNumberFormat="1" applyFont="1" applyBorder="1"/>
    <xf numFmtId="0" fontId="7" fillId="0" borderId="18" xfId="2" applyFont="1" applyBorder="1" applyAlignment="1">
      <alignment horizontal="center" vertical="center"/>
    </xf>
    <xf numFmtId="44" fontId="7" fillId="0" borderId="18" xfId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25" fillId="0" borderId="27" xfId="0" applyFont="1" applyFill="1" applyBorder="1" applyAlignment="1">
      <alignment horizontal="left"/>
    </xf>
    <xf numFmtId="44" fontId="25" fillId="0" borderId="28" xfId="1" applyFont="1" applyFill="1" applyBorder="1" applyAlignment="1">
      <alignment horizontal="center" vertical="center"/>
    </xf>
    <xf numFmtId="10" fontId="3" fillId="0" borderId="29" xfId="2" applyNumberFormat="1" applyFont="1" applyBorder="1"/>
    <xf numFmtId="44" fontId="3" fillId="0" borderId="29" xfId="1" applyFont="1" applyBorder="1"/>
    <xf numFmtId="44" fontId="3" fillId="0" borderId="30" xfId="4" applyNumberFormat="1" applyFont="1" applyBorder="1"/>
    <xf numFmtId="0" fontId="3" fillId="0" borderId="17" xfId="2" applyFont="1" applyBorder="1" applyAlignment="1">
      <alignment horizontal="center" vertical="center"/>
    </xf>
    <xf numFmtId="0" fontId="26" fillId="0" borderId="5" xfId="0" applyFont="1" applyFill="1" applyBorder="1" applyAlignment="1">
      <alignment horizontal="left"/>
    </xf>
    <xf numFmtId="10" fontId="3" fillId="0" borderId="5" xfId="2" applyNumberFormat="1" applyFont="1" applyBorder="1"/>
    <xf numFmtId="44" fontId="3" fillId="0" borderId="5" xfId="1" applyFont="1" applyBorder="1"/>
    <xf numFmtId="44" fontId="3" fillId="0" borderId="6" xfId="4" applyNumberFormat="1" applyFont="1" applyBorder="1"/>
    <xf numFmtId="10" fontId="7" fillId="0" borderId="18" xfId="2" applyNumberFormat="1" applyFont="1" applyBorder="1" applyAlignment="1">
      <alignment horizontal="right"/>
    </xf>
    <xf numFmtId="0" fontId="7" fillId="0" borderId="0" xfId="2" applyFont="1" applyAlignment="1">
      <alignment horizontal="center"/>
    </xf>
  </cellXfs>
  <cellStyles count="10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 2" xfId="61"/>
    <cellStyle name="20% - Ênfase2 2" xfId="62"/>
    <cellStyle name="20% - Ênfase3 2" xfId="63"/>
    <cellStyle name="20% - Ênfase4 2" xfId="64"/>
    <cellStyle name="20% - Ênfase5 2" xfId="65"/>
    <cellStyle name="20% - Ênfase6 2" xfId="66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40% - Ênfase1 2" xfId="67"/>
    <cellStyle name="40% - Ênfase2 2" xfId="68"/>
    <cellStyle name="40% - Ênfase3 2" xfId="69"/>
    <cellStyle name="40% - Ênfase4 2" xfId="70"/>
    <cellStyle name="40% - Ênfase5 2" xfId="71"/>
    <cellStyle name="40% - Ênfase6 2" xfId="72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60% - Ênfase1 2" xfId="73"/>
    <cellStyle name="60% - Ênfase2 2" xfId="74"/>
    <cellStyle name="60% - Ênfase3 2" xfId="75"/>
    <cellStyle name="60% - Ênfase4 2" xfId="76"/>
    <cellStyle name="60% - Ênfase5 2" xfId="77"/>
    <cellStyle name="60% - Ênfase6 2" xfId="78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om 2" xfId="79"/>
    <cellStyle name="Calculation" xfId="30"/>
    <cellStyle name="Cálculo 2" xfId="80"/>
    <cellStyle name="Célula de Verificação 2" xfId="81"/>
    <cellStyle name="Célula Vinculada 2" xfId="82"/>
    <cellStyle name="Check Cell" xfId="31"/>
    <cellStyle name="Ênfase1 2" xfId="83"/>
    <cellStyle name="Ênfase2 2" xfId="84"/>
    <cellStyle name="Ênfase3 2" xfId="85"/>
    <cellStyle name="Ênfase4 2" xfId="86"/>
    <cellStyle name="Ênfase5 2" xfId="87"/>
    <cellStyle name="Ênfase6 2" xfId="88"/>
    <cellStyle name="Entrada 2" xfId="89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correto 2" xfId="90"/>
    <cellStyle name="Input" xfId="38"/>
    <cellStyle name="Linked Cell" xfId="39"/>
    <cellStyle name="Moeda" xfId="1" builtinId="4"/>
    <cellStyle name="Moeda 2" xfId="40"/>
    <cellStyle name="Moeda 3" xfId="41"/>
    <cellStyle name="Moeda 4" xfId="42"/>
    <cellStyle name="Moeda 4 2" xfId="43"/>
    <cellStyle name="Moeda 4 3" xfId="44"/>
    <cellStyle name="Moeda 5" xfId="45"/>
    <cellStyle name="Moeda_ORÇAMENTO UPAM 2012" xfId="4"/>
    <cellStyle name="Neutra 2" xfId="91"/>
    <cellStyle name="Neutral" xfId="46"/>
    <cellStyle name="Normal" xfId="0" builtinId="0"/>
    <cellStyle name="Normal 2" xfId="47"/>
    <cellStyle name="Normal 2 2" xfId="48"/>
    <cellStyle name="Normal 3" xfId="49"/>
    <cellStyle name="Normal_ORÇAMENTO UPAM 2012" xfId="2"/>
    <cellStyle name="Normal_REFORMA DE PAVIMENTAÇÃO_12.09.08" xfId="3"/>
    <cellStyle name="Nota 2" xfId="92"/>
    <cellStyle name="Note" xfId="50"/>
    <cellStyle name="Output" xfId="51"/>
    <cellStyle name="Porcentagem 2" xfId="52"/>
    <cellStyle name="Porcentagem 3" xfId="53"/>
    <cellStyle name="Saída 2" xfId="93"/>
    <cellStyle name="Separador de milhares 2" xfId="54"/>
    <cellStyle name="Separador de milhares 2 2" xfId="55"/>
    <cellStyle name="Separador de milhares 3" xfId="56"/>
    <cellStyle name="Separador de milhares 4" xfId="57"/>
    <cellStyle name="Texto de Aviso 2" xfId="94"/>
    <cellStyle name="Texto Explicativo 2" xfId="95"/>
    <cellStyle name="Title" xfId="58"/>
    <cellStyle name="Título 1 2" xfId="97"/>
    <cellStyle name="Título 2 2" xfId="98"/>
    <cellStyle name="Título 3 2" xfId="99"/>
    <cellStyle name="Título 4 2" xfId="100"/>
    <cellStyle name="Título 5" xfId="96"/>
    <cellStyle name="Total 2" xfId="101"/>
    <cellStyle name="Vírgula 2" xfId="59"/>
    <cellStyle name="Vírgula 3" xfId="102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view="pageBreakPreview" zoomScale="70" zoomScaleNormal="100" zoomScaleSheetLayoutView="70" workbookViewId="0">
      <selection activeCell="A2" sqref="A2:K4"/>
    </sheetView>
  </sheetViews>
  <sheetFormatPr defaultRowHeight="15" x14ac:dyDescent="0.2"/>
  <cols>
    <col min="1" max="1" width="8.7109375" style="4" customWidth="1"/>
    <col min="2" max="2" width="50.5703125" style="4" customWidth="1"/>
    <col min="3" max="3" width="20.7109375" style="4" customWidth="1"/>
    <col min="4" max="4" width="10.7109375" style="4" customWidth="1"/>
    <col min="5" max="5" width="20.7109375" style="24" customWidth="1"/>
    <col min="6" max="6" width="10.7109375" style="4" customWidth="1"/>
    <col min="7" max="7" width="20.7109375" style="24" customWidth="1"/>
    <col min="8" max="8" width="10.7109375" style="4" customWidth="1"/>
    <col min="9" max="9" width="20.7109375" style="24" customWidth="1"/>
    <col min="10" max="10" width="10.7109375" style="4" customWidth="1"/>
    <col min="11" max="11" width="20.7109375" style="4" customWidth="1"/>
    <col min="12" max="12" width="10.5703125" style="4" bestFit="1" customWidth="1"/>
    <col min="13" max="16384" width="9.140625" style="4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"/>
    </row>
    <row r="2" spans="1:12" ht="15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5.75" x14ac:dyDescent="0.25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ht="15.75" x14ac:dyDescent="0.25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5.75" x14ac:dyDescent="0.25">
      <c r="A6" s="6"/>
      <c r="B6" s="6"/>
      <c r="C6" s="6"/>
      <c r="D6" s="6"/>
      <c r="E6" s="6"/>
      <c r="F6" s="6"/>
      <c r="G6" s="7"/>
      <c r="H6" s="8"/>
      <c r="I6" s="7"/>
      <c r="J6" s="9"/>
      <c r="K6" s="10"/>
    </row>
    <row r="7" spans="1:12" ht="15.75" x14ac:dyDescent="0.2">
      <c r="A7" s="55" t="s">
        <v>1</v>
      </c>
      <c r="B7" s="36" t="s">
        <v>2</v>
      </c>
      <c r="C7" s="55" t="s">
        <v>3</v>
      </c>
      <c r="D7" s="55" t="s">
        <v>4</v>
      </c>
      <c r="E7" s="55" t="s">
        <v>5</v>
      </c>
      <c r="F7" s="55"/>
      <c r="G7" s="55" t="s">
        <v>6</v>
      </c>
      <c r="H7" s="55"/>
      <c r="I7" s="55" t="s">
        <v>7</v>
      </c>
      <c r="J7" s="55"/>
      <c r="K7" s="36" t="s">
        <v>8</v>
      </c>
    </row>
    <row r="8" spans="1:12" ht="27" customHeight="1" x14ac:dyDescent="0.2">
      <c r="A8" s="55"/>
      <c r="B8" s="36"/>
      <c r="C8" s="55"/>
      <c r="D8" s="55"/>
      <c r="E8" s="56" t="s">
        <v>3</v>
      </c>
      <c r="F8" s="57" t="s">
        <v>4</v>
      </c>
      <c r="G8" s="56" t="s">
        <v>3</v>
      </c>
      <c r="H8" s="57" t="s">
        <v>4</v>
      </c>
      <c r="I8" s="56" t="s">
        <v>3</v>
      </c>
      <c r="J8" s="57" t="s">
        <v>4</v>
      </c>
      <c r="K8" s="36"/>
    </row>
    <row r="9" spans="1:12" ht="17.100000000000001" customHeight="1" x14ac:dyDescent="0.2">
      <c r="A9" s="49">
        <v>1</v>
      </c>
      <c r="B9" s="50" t="s">
        <v>13</v>
      </c>
      <c r="C9" s="51">
        <v>20920.416695000004</v>
      </c>
      <c r="D9" s="52">
        <f>C9/$C$26</f>
        <v>5.3791811251832029E-2</v>
      </c>
      <c r="E9" s="53">
        <f>F9*$C9</f>
        <v>15690.312521250002</v>
      </c>
      <c r="F9" s="52">
        <v>0.75</v>
      </c>
      <c r="G9" s="53">
        <f>H9*$C9</f>
        <v>5230.1041737500009</v>
      </c>
      <c r="H9" s="52">
        <v>0.25</v>
      </c>
      <c r="I9" s="53"/>
      <c r="J9" s="52"/>
      <c r="K9" s="54">
        <f>E9+G9+I9</f>
        <v>20920.416695000004</v>
      </c>
      <c r="L9" s="15"/>
    </row>
    <row r="10" spans="1:12" ht="17.100000000000001" customHeight="1" x14ac:dyDescent="0.2">
      <c r="A10" s="11">
        <v>2</v>
      </c>
      <c r="B10" s="27" t="s">
        <v>14</v>
      </c>
      <c r="C10" s="28">
        <v>1251.9867800000002</v>
      </c>
      <c r="D10" s="12">
        <f t="shared" ref="D10:D24" si="0">C10/$C$26</f>
        <v>3.2191823681812638E-3</v>
      </c>
      <c r="E10" s="13">
        <f t="shared" ref="E10:E24" si="1">F10*$C10</f>
        <v>876.39074600000004</v>
      </c>
      <c r="F10" s="12">
        <v>0.7</v>
      </c>
      <c r="G10" s="13">
        <f t="shared" ref="G10:G24" si="2">H10*$C10</f>
        <v>375.59603400000003</v>
      </c>
      <c r="H10" s="12">
        <v>0.3</v>
      </c>
      <c r="I10" s="13"/>
      <c r="J10" s="12"/>
      <c r="K10" s="14">
        <f t="shared" ref="K10:K24" si="3">E10+G10+I10</f>
        <v>1251.9867800000002</v>
      </c>
      <c r="L10" s="15"/>
    </row>
    <row r="11" spans="1:12" ht="17.100000000000001" customHeight="1" x14ac:dyDescent="0.2">
      <c r="A11" s="11">
        <v>3</v>
      </c>
      <c r="B11" s="30" t="s">
        <v>15</v>
      </c>
      <c r="C11" s="28">
        <v>1474.546</v>
      </c>
      <c r="D11" s="12">
        <f t="shared" si="0"/>
        <v>3.7914397820336485E-3</v>
      </c>
      <c r="E11" s="13">
        <f t="shared" si="1"/>
        <v>589.8184</v>
      </c>
      <c r="F11" s="12">
        <v>0.4</v>
      </c>
      <c r="G11" s="13">
        <f t="shared" si="2"/>
        <v>589.8184</v>
      </c>
      <c r="H11" s="12">
        <v>0.4</v>
      </c>
      <c r="I11" s="13">
        <f t="shared" ref="I10:I24" si="4">J11*$C11</f>
        <v>294.9092</v>
      </c>
      <c r="J11" s="12">
        <v>0.2</v>
      </c>
      <c r="K11" s="14">
        <f t="shared" si="3"/>
        <v>1474.546</v>
      </c>
      <c r="L11" s="15"/>
    </row>
    <row r="12" spans="1:12" ht="17.100000000000001" customHeight="1" x14ac:dyDescent="0.2">
      <c r="A12" s="11">
        <v>4</v>
      </c>
      <c r="B12" s="30" t="s">
        <v>16</v>
      </c>
      <c r="C12" s="28">
        <v>14609.3928</v>
      </c>
      <c r="D12" s="12">
        <f t="shared" si="0"/>
        <v>3.7564533797708549E-2</v>
      </c>
      <c r="E12" s="13">
        <f t="shared" si="1"/>
        <v>7304.6963999999998</v>
      </c>
      <c r="F12" s="12">
        <v>0.5</v>
      </c>
      <c r="G12" s="13">
        <f t="shared" si="2"/>
        <v>7304.6963999999998</v>
      </c>
      <c r="H12" s="12">
        <v>0.5</v>
      </c>
      <c r="I12" s="13"/>
      <c r="J12" s="12"/>
      <c r="K12" s="14">
        <f t="shared" si="3"/>
        <v>14609.3928</v>
      </c>
      <c r="L12" s="15"/>
    </row>
    <row r="13" spans="1:12" ht="17.100000000000001" customHeight="1" x14ac:dyDescent="0.2">
      <c r="A13" s="11">
        <v>5</v>
      </c>
      <c r="B13" s="31" t="s">
        <v>17</v>
      </c>
      <c r="C13" s="28">
        <v>15583.747740000001</v>
      </c>
      <c r="D13" s="12">
        <f t="shared" si="0"/>
        <v>4.0069852778152032E-2</v>
      </c>
      <c r="E13" s="13">
        <f t="shared" si="1"/>
        <v>6233.4990960000005</v>
      </c>
      <c r="F13" s="12">
        <v>0.4</v>
      </c>
      <c r="G13" s="13">
        <f t="shared" si="2"/>
        <v>6233.4990960000005</v>
      </c>
      <c r="H13" s="12">
        <v>0.4</v>
      </c>
      <c r="I13" s="13">
        <f t="shared" si="4"/>
        <v>3116.7495480000002</v>
      </c>
      <c r="J13" s="12">
        <v>0.2</v>
      </c>
      <c r="K13" s="14">
        <f t="shared" si="3"/>
        <v>15583.747740000001</v>
      </c>
      <c r="L13" s="15"/>
    </row>
    <row r="14" spans="1:12" ht="17.100000000000001" customHeight="1" x14ac:dyDescent="0.2">
      <c r="A14" s="11">
        <v>6</v>
      </c>
      <c r="B14" s="30" t="s">
        <v>18</v>
      </c>
      <c r="C14" s="28">
        <v>23194.068500000001</v>
      </c>
      <c r="D14" s="12">
        <f t="shared" si="0"/>
        <v>5.963795908578879E-2</v>
      </c>
      <c r="E14" s="13"/>
      <c r="F14" s="12"/>
      <c r="G14" s="13">
        <f t="shared" si="2"/>
        <v>13916.4411</v>
      </c>
      <c r="H14" s="12">
        <v>0.6</v>
      </c>
      <c r="I14" s="13">
        <f t="shared" si="4"/>
        <v>9277.6274000000012</v>
      </c>
      <c r="J14" s="12">
        <v>0.4</v>
      </c>
      <c r="K14" s="14">
        <f t="shared" si="3"/>
        <v>23194.068500000001</v>
      </c>
      <c r="L14" s="15"/>
    </row>
    <row r="15" spans="1:12" ht="17.100000000000001" customHeight="1" x14ac:dyDescent="0.2">
      <c r="A15" s="11">
        <v>7</v>
      </c>
      <c r="B15" s="31" t="s">
        <v>19</v>
      </c>
      <c r="C15" s="28">
        <v>72085.21560000001</v>
      </c>
      <c r="D15" s="12">
        <f t="shared" si="0"/>
        <v>0.18534976468846179</v>
      </c>
      <c r="E15" s="13">
        <f t="shared" si="1"/>
        <v>14417.043120000002</v>
      </c>
      <c r="F15" s="12">
        <v>0.2</v>
      </c>
      <c r="G15" s="13">
        <f t="shared" si="2"/>
        <v>28834.086240000004</v>
      </c>
      <c r="H15" s="12">
        <v>0.4</v>
      </c>
      <c r="I15" s="13">
        <f t="shared" si="4"/>
        <v>28834.086240000004</v>
      </c>
      <c r="J15" s="12">
        <v>0.4</v>
      </c>
      <c r="K15" s="14">
        <f t="shared" si="3"/>
        <v>72085.21560000001</v>
      </c>
      <c r="L15" s="15"/>
    </row>
    <row r="16" spans="1:12" s="21" customFormat="1" ht="17.100000000000001" customHeight="1" x14ac:dyDescent="0.2">
      <c r="A16" s="16">
        <v>8</v>
      </c>
      <c r="B16" s="31" t="s">
        <v>20</v>
      </c>
      <c r="C16" s="28">
        <v>62996.565060000001</v>
      </c>
      <c r="D16" s="12">
        <f t="shared" si="0"/>
        <v>0.16198048952013364</v>
      </c>
      <c r="E16" s="13">
        <f t="shared" si="1"/>
        <v>12599.313012000001</v>
      </c>
      <c r="F16" s="17">
        <v>0.2</v>
      </c>
      <c r="G16" s="13">
        <f t="shared" si="2"/>
        <v>31498.28253</v>
      </c>
      <c r="H16" s="17">
        <v>0.5</v>
      </c>
      <c r="I16" s="13">
        <f t="shared" si="4"/>
        <v>18898.969517999998</v>
      </c>
      <c r="J16" s="17">
        <v>0.3</v>
      </c>
      <c r="K16" s="14">
        <f t="shared" si="3"/>
        <v>62996.565060000001</v>
      </c>
      <c r="L16" s="15"/>
    </row>
    <row r="17" spans="1:12" s="21" customFormat="1" ht="17.100000000000001" customHeight="1" x14ac:dyDescent="0.2">
      <c r="A17" s="16">
        <v>9</v>
      </c>
      <c r="B17" s="27" t="s">
        <v>9</v>
      </c>
      <c r="C17" s="28">
        <v>53449.128599999989</v>
      </c>
      <c r="D17" s="12">
        <f t="shared" si="0"/>
        <v>0.13743155689213657</v>
      </c>
      <c r="E17" s="13">
        <f t="shared" si="1"/>
        <v>16034.738579999996</v>
      </c>
      <c r="F17" s="17">
        <v>0.3</v>
      </c>
      <c r="G17" s="13">
        <f t="shared" si="2"/>
        <v>21379.651439999998</v>
      </c>
      <c r="H17" s="17">
        <v>0.4</v>
      </c>
      <c r="I17" s="13">
        <f t="shared" si="4"/>
        <v>16034.738579999996</v>
      </c>
      <c r="J17" s="17">
        <v>0.3</v>
      </c>
      <c r="K17" s="14">
        <f t="shared" si="3"/>
        <v>53449.128599999989</v>
      </c>
      <c r="L17" s="15"/>
    </row>
    <row r="18" spans="1:12" s="21" customFormat="1" ht="17.100000000000001" customHeight="1" x14ac:dyDescent="0.2">
      <c r="A18" s="16">
        <v>10</v>
      </c>
      <c r="B18" s="29" t="s">
        <v>21</v>
      </c>
      <c r="C18" s="28">
        <v>17479.52</v>
      </c>
      <c r="D18" s="12">
        <f t="shared" si="0"/>
        <v>4.4944374403275852E-2</v>
      </c>
      <c r="E18" s="13">
        <f t="shared" si="1"/>
        <v>3495.9040000000005</v>
      </c>
      <c r="F18" s="17">
        <v>0.2</v>
      </c>
      <c r="G18" s="13">
        <f t="shared" si="2"/>
        <v>8739.76</v>
      </c>
      <c r="H18" s="17">
        <v>0.5</v>
      </c>
      <c r="I18" s="13">
        <f t="shared" si="4"/>
        <v>5243.8559999999998</v>
      </c>
      <c r="J18" s="17">
        <v>0.3</v>
      </c>
      <c r="K18" s="14">
        <f t="shared" si="3"/>
        <v>17479.52</v>
      </c>
      <c r="L18" s="15"/>
    </row>
    <row r="19" spans="1:12" s="21" customFormat="1" ht="32.25" customHeight="1" x14ac:dyDescent="0.2">
      <c r="A19" s="16">
        <v>11</v>
      </c>
      <c r="B19" s="31" t="s">
        <v>22</v>
      </c>
      <c r="C19" s="28">
        <v>80735.610000000015</v>
      </c>
      <c r="D19" s="12">
        <f t="shared" si="0"/>
        <v>0.20759216978022638</v>
      </c>
      <c r="E19" s="13">
        <f t="shared" si="1"/>
        <v>16147.122000000003</v>
      </c>
      <c r="F19" s="17">
        <v>0.2</v>
      </c>
      <c r="G19" s="13">
        <f t="shared" si="2"/>
        <v>40367.805000000008</v>
      </c>
      <c r="H19" s="17">
        <v>0.5</v>
      </c>
      <c r="I19" s="13">
        <f t="shared" si="4"/>
        <v>24220.683000000005</v>
      </c>
      <c r="J19" s="17">
        <v>0.3</v>
      </c>
      <c r="K19" s="14">
        <f t="shared" si="3"/>
        <v>80735.610000000015</v>
      </c>
      <c r="L19" s="15"/>
    </row>
    <row r="20" spans="1:12" ht="17.100000000000001" customHeight="1" x14ac:dyDescent="0.2">
      <c r="A20" s="11">
        <v>12</v>
      </c>
      <c r="B20" s="29" t="s">
        <v>23</v>
      </c>
      <c r="C20" s="28">
        <v>17178.484799999998</v>
      </c>
      <c r="D20" s="12">
        <f t="shared" si="0"/>
        <v>4.417033491378386E-2</v>
      </c>
      <c r="E20" s="13"/>
      <c r="F20" s="12"/>
      <c r="G20" s="13"/>
      <c r="H20" s="12"/>
      <c r="I20" s="13">
        <f t="shared" si="4"/>
        <v>17178.484799999998</v>
      </c>
      <c r="J20" s="12">
        <v>1</v>
      </c>
      <c r="K20" s="14">
        <f t="shared" si="3"/>
        <v>17178.484799999998</v>
      </c>
      <c r="L20" s="15"/>
    </row>
    <row r="21" spans="1:12" s="21" customFormat="1" ht="17.100000000000001" customHeight="1" x14ac:dyDescent="0.2">
      <c r="A21" s="16">
        <v>13</v>
      </c>
      <c r="B21" s="30" t="s">
        <v>24</v>
      </c>
      <c r="C21" s="28">
        <v>77.910624999999996</v>
      </c>
      <c r="D21" s="17">
        <f t="shared" si="0"/>
        <v>2.0032840146601416E-4</v>
      </c>
      <c r="E21" s="18"/>
      <c r="F21" s="17"/>
      <c r="G21" s="18">
        <f t="shared" si="2"/>
        <v>38.955312499999998</v>
      </c>
      <c r="H21" s="17">
        <v>0.5</v>
      </c>
      <c r="I21" s="18">
        <f t="shared" si="4"/>
        <v>38.955312499999998</v>
      </c>
      <c r="J21" s="17">
        <v>0.5</v>
      </c>
      <c r="K21" s="19">
        <f t="shared" si="3"/>
        <v>77.910624999999996</v>
      </c>
      <c r="L21" s="20"/>
    </row>
    <row r="22" spans="1:12" s="21" customFormat="1" ht="17.100000000000001" customHeight="1" x14ac:dyDescent="0.2">
      <c r="A22" s="16">
        <v>14</v>
      </c>
      <c r="B22" s="30" t="s">
        <v>25</v>
      </c>
      <c r="C22" s="28">
        <v>5755.86</v>
      </c>
      <c r="D22" s="17">
        <f t="shared" si="0"/>
        <v>1.4799807251734564E-2</v>
      </c>
      <c r="E22" s="18"/>
      <c r="F22" s="17"/>
      <c r="G22" s="18">
        <f t="shared" si="2"/>
        <v>1726.7579999999998</v>
      </c>
      <c r="H22" s="17">
        <v>0.3</v>
      </c>
      <c r="I22" s="18">
        <f t="shared" si="4"/>
        <v>4029.1019999999994</v>
      </c>
      <c r="J22" s="17">
        <v>0.7</v>
      </c>
      <c r="K22" s="19">
        <f t="shared" si="3"/>
        <v>5755.8599999999988</v>
      </c>
      <c r="L22" s="20"/>
    </row>
    <row r="23" spans="1:12" s="21" customFormat="1" ht="17.100000000000001" customHeight="1" x14ac:dyDescent="0.2">
      <c r="A23" s="16">
        <v>15</v>
      </c>
      <c r="B23" s="29" t="s">
        <v>26</v>
      </c>
      <c r="C23" s="28">
        <v>1565.5713000000001</v>
      </c>
      <c r="D23" s="17">
        <f t="shared" si="0"/>
        <v>4.0254894105915557E-3</v>
      </c>
      <c r="E23" s="18"/>
      <c r="F23" s="17"/>
      <c r="G23" s="18">
        <f t="shared" si="2"/>
        <v>782.78565000000003</v>
      </c>
      <c r="H23" s="17">
        <v>0.5</v>
      </c>
      <c r="I23" s="18">
        <f t="shared" si="4"/>
        <v>782.78565000000003</v>
      </c>
      <c r="J23" s="17">
        <v>0.5</v>
      </c>
      <c r="K23" s="19">
        <f t="shared" si="3"/>
        <v>1565.5713000000001</v>
      </c>
      <c r="L23" s="20"/>
    </row>
    <row r="24" spans="1:12" ht="17.100000000000001" customHeight="1" x14ac:dyDescent="0.2">
      <c r="A24" s="64">
        <v>16</v>
      </c>
      <c r="B24" s="65" t="s">
        <v>10</v>
      </c>
      <c r="C24" s="32">
        <v>556.5</v>
      </c>
      <c r="D24" s="66">
        <f t="shared" si="0"/>
        <v>1.4309056744935223E-3</v>
      </c>
      <c r="E24" s="67"/>
      <c r="F24" s="66"/>
      <c r="G24" s="67">
        <f t="shared" si="2"/>
        <v>278.25</v>
      </c>
      <c r="H24" s="66">
        <v>0.5</v>
      </c>
      <c r="I24" s="67">
        <f t="shared" si="4"/>
        <v>278.25</v>
      </c>
      <c r="J24" s="66">
        <v>0.5</v>
      </c>
      <c r="K24" s="68">
        <f t="shared" si="3"/>
        <v>556.5</v>
      </c>
      <c r="L24" s="15"/>
    </row>
    <row r="25" spans="1:12" ht="20.100000000000001" customHeight="1" x14ac:dyDescent="0.25">
      <c r="A25" s="58"/>
      <c r="B25" s="59"/>
      <c r="C25" s="60"/>
      <c r="D25" s="61"/>
      <c r="E25" s="62"/>
      <c r="F25" s="61"/>
      <c r="G25" s="62"/>
      <c r="H25" s="61"/>
      <c r="I25" s="62"/>
      <c r="J25" s="61"/>
      <c r="K25" s="63"/>
      <c r="L25" s="15"/>
    </row>
    <row r="26" spans="1:12" ht="20.100000000000001" customHeight="1" x14ac:dyDescent="0.25">
      <c r="A26" s="36" t="s">
        <v>11</v>
      </c>
      <c r="B26" s="36"/>
      <c r="C26" s="37">
        <f>SUM(C9:C24)</f>
        <v>388914.5245</v>
      </c>
      <c r="D26" s="38">
        <f>SUM(D9:D24)</f>
        <v>1</v>
      </c>
      <c r="E26" s="39">
        <f>SUM(E9:E24)</f>
        <v>93388.837875249999</v>
      </c>
      <c r="F26" s="38">
        <f>E26/$C$26</f>
        <v>0.24012689676558993</v>
      </c>
      <c r="G26" s="39">
        <f>SUM(G9:G24)</f>
        <v>167296.48937625001</v>
      </c>
      <c r="H26" s="38">
        <f>G26/$C$26</f>
        <v>0.43016261630066743</v>
      </c>
      <c r="I26" s="39">
        <f>SUM(I9:I24)</f>
        <v>128229.19724849999</v>
      </c>
      <c r="J26" s="38">
        <f>I26/$C$26</f>
        <v>0.32971048693374266</v>
      </c>
      <c r="K26" s="39">
        <f t="shared" ref="K26:K27" si="5">E26+G26+I26</f>
        <v>388914.5245</v>
      </c>
    </row>
    <row r="27" spans="1:12" s="22" customFormat="1" ht="20.100000000000001" customHeight="1" x14ac:dyDescent="0.25">
      <c r="A27" s="36"/>
      <c r="B27" s="36"/>
      <c r="C27" s="37">
        <f>C26</f>
        <v>388914.5245</v>
      </c>
      <c r="D27" s="38">
        <f>D26</f>
        <v>1</v>
      </c>
      <c r="E27" s="39">
        <f>E26</f>
        <v>93388.837875249999</v>
      </c>
      <c r="F27" s="38">
        <f>F26</f>
        <v>0.24012689676558993</v>
      </c>
      <c r="G27" s="39">
        <f>G26+E27</f>
        <v>260685.32725150001</v>
      </c>
      <c r="H27" s="38">
        <f>H26+F27</f>
        <v>0.67028951306625739</v>
      </c>
      <c r="I27" s="39">
        <f>I26+G27</f>
        <v>388914.5245</v>
      </c>
      <c r="J27" s="38">
        <f>J26+H27</f>
        <v>1</v>
      </c>
      <c r="K27" s="39">
        <f>K26</f>
        <v>388914.5245</v>
      </c>
    </row>
    <row r="28" spans="1:12" s="22" customFormat="1" ht="20.100000000000001" customHeight="1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spans="1:12" ht="20.100000000000001" hidden="1" customHeight="1" x14ac:dyDescent="0.25">
      <c r="A29" s="40"/>
      <c r="B29" s="41"/>
      <c r="C29" s="42">
        <f>C26*0.22</f>
        <v>85561.195389999993</v>
      </c>
      <c r="D29" s="43"/>
      <c r="E29" s="44">
        <f>E26*0.22</f>
        <v>20545.544332555</v>
      </c>
      <c r="F29" s="43"/>
      <c r="G29" s="44">
        <f>G26*0.22</f>
        <v>36805.227662775003</v>
      </c>
      <c r="H29" s="43"/>
      <c r="I29" s="44">
        <f>I26*0.22</f>
        <v>28210.423394669997</v>
      </c>
      <c r="J29" s="43"/>
      <c r="K29" s="45">
        <f>C29</f>
        <v>85561.195389999993</v>
      </c>
    </row>
    <row r="30" spans="1:12" ht="20.100000000000001" customHeight="1" x14ac:dyDescent="0.25">
      <c r="A30" s="36" t="s">
        <v>12</v>
      </c>
      <c r="B30" s="36"/>
      <c r="C30" s="37">
        <f>C26+C29</f>
        <v>474475.71989000001</v>
      </c>
      <c r="D30" s="38">
        <v>1</v>
      </c>
      <c r="E30" s="39">
        <f>E26+E29</f>
        <v>113934.382207805</v>
      </c>
      <c r="F30" s="69">
        <f>E30/$C$30</f>
        <v>0.24012689676558993</v>
      </c>
      <c r="G30" s="39">
        <f>G26+G29</f>
        <v>204101.71703902501</v>
      </c>
      <c r="H30" s="38">
        <f>G30/$C$30</f>
        <v>0.43016261630066738</v>
      </c>
      <c r="I30" s="39">
        <f>I26+I29</f>
        <v>156439.62064316997</v>
      </c>
      <c r="J30" s="38">
        <f>I30/$C$30</f>
        <v>0.32971048693374261</v>
      </c>
      <c r="K30" s="37">
        <f>K27+K29</f>
        <v>474475.71989000001</v>
      </c>
    </row>
    <row r="31" spans="1:12" ht="20.100000000000001" customHeight="1" x14ac:dyDescent="0.25">
      <c r="A31" s="36"/>
      <c r="B31" s="36"/>
      <c r="C31" s="46">
        <f>C30</f>
        <v>474475.71989000001</v>
      </c>
      <c r="D31" s="47">
        <f>D30</f>
        <v>1</v>
      </c>
      <c r="E31" s="48">
        <f>E30</f>
        <v>113934.382207805</v>
      </c>
      <c r="F31" s="69">
        <f>F30</f>
        <v>0.24012689676558993</v>
      </c>
      <c r="G31" s="48">
        <f>G30+E31</f>
        <v>318036.09924682998</v>
      </c>
      <c r="H31" s="47">
        <f>F31+H30</f>
        <v>0.67028951306625728</v>
      </c>
      <c r="I31" s="48">
        <f>I30+G31</f>
        <v>474475.71988999995</v>
      </c>
      <c r="J31" s="47">
        <f>H31+J30</f>
        <v>0.99999999999999989</v>
      </c>
      <c r="K31" s="37">
        <f>K30</f>
        <v>474475.71989000001</v>
      </c>
    </row>
    <row r="32" spans="1:12" ht="20.100000000000001" customHeight="1" x14ac:dyDescent="0.2">
      <c r="A32" s="3"/>
      <c r="B32" s="23"/>
      <c r="C32" s="3"/>
      <c r="D32" s="3"/>
      <c r="F32" s="3"/>
      <c r="H32" s="3"/>
      <c r="J32" s="2"/>
      <c r="K32" s="3"/>
    </row>
    <row r="33" spans="1:11" ht="20.100000000000001" customHeight="1" x14ac:dyDescent="0.2">
      <c r="A33" s="3"/>
      <c r="B33" s="23"/>
      <c r="C33" s="3"/>
      <c r="D33" s="3"/>
      <c r="F33" s="3"/>
      <c r="H33" s="3"/>
      <c r="J33" s="2"/>
      <c r="K33" s="3"/>
    </row>
    <row r="34" spans="1:11" ht="20.100000000000001" customHeight="1" x14ac:dyDescent="0.2">
      <c r="A34" s="3"/>
      <c r="B34" s="23"/>
      <c r="C34" s="3"/>
      <c r="D34" s="3"/>
      <c r="F34" s="3"/>
      <c r="H34" s="3"/>
      <c r="J34" s="2"/>
      <c r="K34" s="25"/>
    </row>
    <row r="35" spans="1:11" ht="20.100000000000001" customHeight="1" x14ac:dyDescent="0.2">
      <c r="A35" s="3"/>
      <c r="B35" s="23"/>
      <c r="C35" s="3"/>
      <c r="D35" s="3"/>
      <c r="F35" s="3"/>
      <c r="H35" s="3"/>
      <c r="J35" s="2"/>
      <c r="K35" s="3"/>
    </row>
    <row r="36" spans="1:11" ht="20.100000000000001" customHeight="1" x14ac:dyDescent="0.2">
      <c r="A36" s="3"/>
      <c r="B36" s="23"/>
      <c r="C36" s="3"/>
      <c r="D36" s="3"/>
      <c r="F36" s="3"/>
      <c r="H36" s="3"/>
      <c r="J36" s="2"/>
      <c r="K36" s="3"/>
    </row>
    <row r="37" spans="1:11" ht="20.100000000000001" customHeight="1" x14ac:dyDescent="0.2">
      <c r="A37" s="3"/>
      <c r="B37" s="23"/>
      <c r="C37" s="3"/>
      <c r="D37" s="3"/>
      <c r="F37" s="3"/>
      <c r="H37" s="3"/>
      <c r="J37" s="2"/>
      <c r="K37" s="3"/>
    </row>
    <row r="38" spans="1:11" ht="20.100000000000001" customHeight="1" x14ac:dyDescent="0.2">
      <c r="A38" s="3"/>
      <c r="B38" s="23"/>
      <c r="C38" s="3"/>
      <c r="D38" s="3"/>
      <c r="F38" s="3"/>
      <c r="H38" s="3"/>
      <c r="J38" s="2"/>
      <c r="K38" s="3"/>
    </row>
    <row r="39" spans="1:11" ht="20.100000000000001" customHeight="1" x14ac:dyDescent="0.2">
      <c r="A39" s="3"/>
      <c r="B39" s="23"/>
      <c r="C39" s="3"/>
      <c r="D39" s="3"/>
      <c r="F39" s="3"/>
      <c r="H39" s="3"/>
      <c r="J39" s="2"/>
      <c r="K39" s="3"/>
    </row>
    <row r="40" spans="1:11" ht="20.100000000000001" customHeight="1" x14ac:dyDescent="0.2">
      <c r="A40" s="3"/>
      <c r="B40" s="23"/>
      <c r="C40" s="3"/>
      <c r="D40" s="3"/>
      <c r="F40" s="3"/>
      <c r="H40" s="3"/>
      <c r="J40" s="2"/>
      <c r="K40" s="3"/>
    </row>
    <row r="41" spans="1:11" ht="20.100000000000001" customHeight="1" x14ac:dyDescent="0.2">
      <c r="A41" s="3"/>
      <c r="B41" s="23"/>
      <c r="C41" s="3"/>
      <c r="D41" s="3"/>
      <c r="F41" s="3"/>
      <c r="H41" s="3"/>
      <c r="J41" s="2"/>
      <c r="K41" s="3"/>
    </row>
    <row r="42" spans="1:11" ht="20.100000000000001" customHeight="1" x14ac:dyDescent="0.2">
      <c r="A42" s="3"/>
      <c r="B42" s="23"/>
      <c r="C42" s="3"/>
      <c r="D42" s="3"/>
      <c r="F42" s="3"/>
      <c r="H42" s="3"/>
      <c r="J42" s="2"/>
      <c r="K42" s="3"/>
    </row>
    <row r="43" spans="1:11" ht="20.100000000000001" customHeight="1" x14ac:dyDescent="0.2">
      <c r="A43" s="3"/>
      <c r="B43" s="23"/>
      <c r="C43" s="3"/>
      <c r="D43" s="3"/>
      <c r="F43" s="3"/>
      <c r="H43" s="3"/>
      <c r="J43" s="2"/>
      <c r="K43" s="3"/>
    </row>
    <row r="44" spans="1:11" ht="20.100000000000001" customHeight="1" x14ac:dyDescent="0.2">
      <c r="A44" s="3"/>
      <c r="B44" s="23"/>
      <c r="C44" s="3"/>
      <c r="D44" s="3"/>
      <c r="F44" s="3"/>
      <c r="H44" s="3"/>
      <c r="J44" s="2"/>
      <c r="K44" s="3"/>
    </row>
    <row r="45" spans="1:11" ht="20.100000000000001" customHeight="1" x14ac:dyDescent="0.2">
      <c r="A45" s="3"/>
      <c r="B45" s="23"/>
      <c r="C45" s="3"/>
      <c r="D45" s="3"/>
      <c r="F45" s="3"/>
      <c r="H45" s="3"/>
      <c r="J45" s="2"/>
      <c r="K45" s="3"/>
    </row>
    <row r="46" spans="1:11" ht="20.100000000000001" customHeight="1" x14ac:dyDescent="0.2">
      <c r="A46" s="3"/>
      <c r="B46" s="26"/>
      <c r="C46" s="3"/>
      <c r="D46" s="3"/>
      <c r="F46" s="3"/>
      <c r="H46" s="3"/>
      <c r="J46" s="2"/>
      <c r="K46" s="3"/>
    </row>
    <row r="47" spans="1:11" ht="20.100000000000001" customHeight="1" x14ac:dyDescent="0.2">
      <c r="A47" s="3"/>
      <c r="B47" s="26"/>
      <c r="C47" s="3"/>
      <c r="D47" s="3"/>
      <c r="F47" s="3"/>
      <c r="H47" s="3"/>
      <c r="J47" s="2"/>
      <c r="K47" s="3"/>
    </row>
    <row r="48" spans="1:11" ht="20.100000000000001" customHeight="1" x14ac:dyDescent="0.2">
      <c r="A48" s="3"/>
      <c r="B48" s="26"/>
      <c r="C48" s="3"/>
      <c r="D48" s="3"/>
      <c r="F48" s="3"/>
      <c r="H48" s="3"/>
      <c r="J48" s="2"/>
      <c r="K48" s="3"/>
    </row>
    <row r="49" spans="1:11" ht="20.100000000000001" customHeight="1" x14ac:dyDescent="0.2">
      <c r="A49" s="3"/>
      <c r="B49" s="26"/>
      <c r="C49" s="3"/>
      <c r="D49" s="3"/>
      <c r="F49" s="3"/>
      <c r="H49" s="3"/>
      <c r="J49" s="2"/>
      <c r="K49" s="3"/>
    </row>
    <row r="50" spans="1:11" ht="20.100000000000001" customHeight="1" x14ac:dyDescent="0.2">
      <c r="A50" s="3"/>
      <c r="B50" s="23"/>
      <c r="C50" s="3"/>
      <c r="D50" s="3"/>
      <c r="F50" s="3"/>
      <c r="H50" s="3"/>
      <c r="J50" s="2"/>
      <c r="K50" s="3"/>
    </row>
    <row r="51" spans="1:11" ht="20.100000000000001" customHeight="1" x14ac:dyDescent="0.2">
      <c r="A51" s="3"/>
      <c r="B51" s="23"/>
      <c r="C51" s="3"/>
      <c r="D51" s="3"/>
      <c r="F51" s="3"/>
      <c r="H51" s="3"/>
      <c r="J51" s="2"/>
      <c r="K51" s="3"/>
    </row>
    <row r="52" spans="1:11" ht="20.100000000000001" customHeight="1" x14ac:dyDescent="0.2">
      <c r="A52" s="3"/>
      <c r="B52" s="23"/>
      <c r="C52" s="3"/>
      <c r="D52" s="3"/>
      <c r="F52" s="3"/>
      <c r="H52" s="3"/>
      <c r="J52" s="2"/>
      <c r="K52" s="3"/>
    </row>
    <row r="53" spans="1:11" ht="20.100000000000001" customHeight="1" x14ac:dyDescent="0.2">
      <c r="A53" s="3"/>
      <c r="B53" s="23"/>
      <c r="C53" s="3"/>
      <c r="D53" s="3"/>
      <c r="F53" s="3"/>
      <c r="H53" s="3"/>
      <c r="J53" s="2"/>
      <c r="K53" s="3"/>
    </row>
    <row r="54" spans="1:11" ht="20.100000000000001" customHeight="1" x14ac:dyDescent="0.2">
      <c r="A54" s="3"/>
      <c r="B54" s="23"/>
      <c r="C54" s="3"/>
      <c r="D54" s="3"/>
      <c r="F54" s="3"/>
      <c r="H54" s="3"/>
      <c r="J54" s="2"/>
      <c r="K54" s="3"/>
    </row>
    <row r="55" spans="1:11" x14ac:dyDescent="0.2">
      <c r="A55" s="3"/>
      <c r="B55" s="23"/>
      <c r="C55" s="3"/>
      <c r="D55" s="3"/>
      <c r="F55" s="3"/>
      <c r="H55" s="3"/>
      <c r="J55" s="2"/>
      <c r="K55" s="3"/>
    </row>
    <row r="56" spans="1:11" x14ac:dyDescent="0.2">
      <c r="A56" s="3"/>
      <c r="B56" s="23"/>
      <c r="C56" s="3"/>
      <c r="D56" s="3"/>
      <c r="F56" s="3"/>
      <c r="H56" s="3"/>
      <c r="J56" s="2"/>
      <c r="K56" s="3"/>
    </row>
    <row r="57" spans="1:11" x14ac:dyDescent="0.2">
      <c r="A57" s="3"/>
      <c r="B57" s="23"/>
      <c r="C57" s="3"/>
      <c r="D57" s="3"/>
      <c r="F57" s="3"/>
      <c r="H57" s="3"/>
      <c r="J57" s="2"/>
      <c r="K57" s="3"/>
    </row>
    <row r="58" spans="1:11" x14ac:dyDescent="0.2">
      <c r="A58" s="3"/>
      <c r="B58" s="23"/>
      <c r="C58" s="3"/>
      <c r="D58" s="3"/>
      <c r="F58" s="3"/>
      <c r="H58" s="3"/>
      <c r="J58" s="2"/>
      <c r="K58" s="3"/>
    </row>
  </sheetData>
  <mergeCells count="16">
    <mergeCell ref="A26:B27"/>
    <mergeCell ref="A28:K28"/>
    <mergeCell ref="A30:B31"/>
    <mergeCell ref="I7:J7"/>
    <mergeCell ref="K7:K8"/>
    <mergeCell ref="A7:A8"/>
    <mergeCell ref="B7:B8"/>
    <mergeCell ref="C7:C8"/>
    <mergeCell ref="D7:D8"/>
    <mergeCell ref="E7:F7"/>
    <mergeCell ref="G7:H7"/>
    <mergeCell ref="A1:J1"/>
    <mergeCell ref="A2:K2"/>
    <mergeCell ref="A3:K3"/>
    <mergeCell ref="A4:K4"/>
    <mergeCell ref="A6:F6"/>
  </mergeCells>
  <printOptions horizontalCentered="1"/>
  <pageMargins left="0.59055118110236227" right="0.51181102362204722" top="1.4" bottom="0.17" header="0.24" footer="0.17"/>
  <pageSetup paperSize="9" scale="67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INFRA126</dc:creator>
  <cp:lastModifiedBy>INFRA126</cp:lastModifiedBy>
  <cp:lastPrinted>2013-08-07T19:28:43Z</cp:lastPrinted>
  <dcterms:created xsi:type="dcterms:W3CDTF">2013-08-07T18:46:42Z</dcterms:created>
  <dcterms:modified xsi:type="dcterms:W3CDTF">2013-08-07T19:33:02Z</dcterms:modified>
</cp:coreProperties>
</file>